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11925"/>
  </bookViews>
  <sheets>
    <sheet name="KSS" sheetId="1" r:id="rId1"/>
  </sheets>
  <definedNames>
    <definedName name="_xlnm.Print_Titles" localSheetId="0">KSS!$8:$10</definedName>
  </definedNames>
  <calcPr calcId="145621"/>
</workbook>
</file>

<file path=xl/calcChain.xml><?xml version="1.0" encoding="utf-8"?>
<calcChain xmlns="http://schemas.openxmlformats.org/spreadsheetml/2006/main">
  <c r="E16" i="1" l="1"/>
  <c r="E24" i="1"/>
  <c r="E36" i="1"/>
  <c r="E14" i="1"/>
  <c r="E13" i="1"/>
  <c r="E39" i="1" l="1"/>
  <c r="E38" i="1"/>
  <c r="E26" i="1" l="1"/>
  <c r="E25" i="1" l="1"/>
  <c r="E40" i="1" l="1"/>
  <c r="E15" i="1"/>
  <c r="E17" i="1"/>
  <c r="E27" i="1"/>
  <c r="E46" i="1"/>
  <c r="E30" i="1"/>
  <c r="E29" i="1"/>
  <c r="E28" i="1"/>
  <c r="E42" i="1" l="1"/>
  <c r="E41" i="1"/>
  <c r="E19" i="1" l="1"/>
  <c r="E20" i="1"/>
  <c r="E11" i="1"/>
  <c r="E37" i="1"/>
</calcChain>
</file>

<file path=xl/sharedStrings.xml><?xml version="1.0" encoding="utf-8"?>
<sst xmlns="http://schemas.openxmlformats.org/spreadsheetml/2006/main" count="122" uniqueCount="95">
  <si>
    <t>КОЛИЧЕСТВЕНО  СТОЙНОСТНА СМЕТКА</t>
  </si>
  <si>
    <t>№ по ред</t>
  </si>
  <si>
    <t>Наименовани на видовете строително - монтажни работи</t>
  </si>
  <si>
    <t>Земни работи</t>
  </si>
  <si>
    <t>1.1</t>
  </si>
  <si>
    <t>1.2</t>
  </si>
  <si>
    <t>1.3</t>
  </si>
  <si>
    <t>2</t>
  </si>
  <si>
    <t>Пътни работи</t>
  </si>
  <si>
    <t>ед.         м-ка</t>
  </si>
  <si>
    <t>2.1</t>
  </si>
  <si>
    <t>2.2</t>
  </si>
  <si>
    <t>2.3</t>
  </si>
  <si>
    <t>2.4</t>
  </si>
  <si>
    <t>2.5</t>
  </si>
  <si>
    <t>2.6</t>
  </si>
  <si>
    <t>2.7</t>
  </si>
  <si>
    <t>2.8</t>
  </si>
  <si>
    <t>1.4</t>
  </si>
  <si>
    <t>1.5</t>
  </si>
  <si>
    <t>1.6</t>
  </si>
  <si>
    <t>1.8</t>
  </si>
  <si>
    <t>1.9</t>
  </si>
  <si>
    <t>1.11</t>
  </si>
  <si>
    <t>3</t>
  </si>
  <si>
    <t>м2</t>
  </si>
  <si>
    <t>бр.</t>
  </si>
  <si>
    <t>м3</t>
  </si>
  <si>
    <t>Асфалтови работи</t>
  </si>
  <si>
    <t>4</t>
  </si>
  <si>
    <t>Съоръжения</t>
  </si>
  <si>
    <t>4.3</t>
  </si>
  <si>
    <t>м</t>
  </si>
  <si>
    <t>т</t>
  </si>
  <si>
    <t>Фрезоване асфалтова настилка за достигане на проектно ниво и всички свързани с това работи</t>
  </si>
  <si>
    <t>Изсичане и изкореняване на дървета до 40см в диаметър, в т.ч. натоварване и извозване на 5 км и всички свързани с това разходи</t>
  </si>
  <si>
    <t>Разриване и подравняване земни маси на депо, и всчки свързани с това разходи</t>
  </si>
  <si>
    <t>Доставка и полагане бетонови бордюри 18/35, и всчки свързани с това разходи</t>
  </si>
  <si>
    <t>Доставка и полагане бетонови бордюри 8/16, и всчки свързани с това разходи</t>
  </si>
  <si>
    <t>Направа тротоарна настилка от бетонови плочи 30/30, и всчки свързани с това разходи</t>
  </si>
  <si>
    <t>Дълбочинно фрезоване съществуваща асфалтова настилка , и всчки свързани с това разходи</t>
  </si>
  <si>
    <t>Направа облицован окоп, и всчки свързани с това разходи</t>
  </si>
  <si>
    <t>Доставка и монтаж светлоотразителни пътни знаци , и всчки свързани с това разходи</t>
  </si>
  <si>
    <t>2.9</t>
  </si>
  <si>
    <t>2.10</t>
  </si>
  <si>
    <t>Направа хоризонтална маркировка със светлоотразителни перли -забранени площи,стоп линии и други,и всчки свързани с това разходи</t>
  </si>
  <si>
    <t>Направа хоризонтална маркировка със светлоотразителни перли , и всчки свързани с това разходи</t>
  </si>
  <si>
    <t>Доставка и монтаж еластична предпазна ограда, и всчки свързани с това разходи</t>
  </si>
  <si>
    <t>Доставка и полагане неплътна асф.смес АС16  за изравнителни пластове и всички свързани с това разходи</t>
  </si>
  <si>
    <t>Доставка и полагане неплътна асф.смес АС16  за кръпки и всички свързани с това разходи</t>
  </si>
  <si>
    <t xml:space="preserve">Доставка и полагане на плътна асф.смес АС12,5 за износващ пласт на покритието и всички свързани с това разходи </t>
  </si>
  <si>
    <t>Направа пътви битумен разлив за връзка и всички свързани с това разходи</t>
  </si>
  <si>
    <t>Направа втори битумен разлив за връзка и всички свързани с това разходи</t>
  </si>
  <si>
    <t>Основа от несортиран трошен камък  и всчки свързани с това разходи</t>
  </si>
  <si>
    <t>1</t>
  </si>
  <si>
    <t>Тръбен водосток Ф500, и всчки свързани с това разходи</t>
  </si>
  <si>
    <t xml:space="preserve">Доставка и полагане на плътна асф.смес АС12,5 за износващ пласт на покритието за зауствания, отбивки, автоспирки  и всички свързани с това разходи </t>
  </si>
  <si>
    <t>Доставка и полаганеасфалтова смес за долен пласт на покритието  АС31,5  за локални ремонти и всички свързани с това разходи</t>
  </si>
  <si>
    <t>ДДС лв.</t>
  </si>
  <si>
    <t>Сума Евро</t>
  </si>
  <si>
    <t>Сума с ДДС в лв.</t>
  </si>
  <si>
    <t>Сума с ДДС в евро</t>
  </si>
  <si>
    <t>Големи съоръжения</t>
  </si>
  <si>
    <t>Разваляне съществуваща асфалтова настилка  и всички свързани с това работи</t>
  </si>
  <si>
    <t>Изрязване и почистване на храсти,  в т.ч. натоварване и извозване на 5 км и всички свързани с това разходи</t>
  </si>
  <si>
    <t>Насип с подходящ материал за банкети, и всчки свързани с това разходи</t>
  </si>
  <si>
    <t>Изкоп неподходящ пласт от банкети -  с натоварване и превоз на 15 км, и всчки свързани с това разходи</t>
  </si>
  <si>
    <t>Изкоп за облицован окоп - ръчно  с натоварване и превоз на 15 км, и всчки свързани с това разходи</t>
  </si>
  <si>
    <t>Изкоп земни почви за корекция вток и отток водостоци и почистване необлицован окоп - ръчно,  с натоварване и превоз на 15 км, и всчки свързани с това разходи</t>
  </si>
  <si>
    <t>Изкоп земни почви за съоръжения  -  с натоварване и превоз на 15 км, и всчки свързани с това разходи</t>
  </si>
  <si>
    <t>Демонтаж бордюри и водещи ивици, вт.ч.натоварване и превоз на 15 км и всички свързани с това разходи</t>
  </si>
  <si>
    <t>Разваляне съществуващ тротоар,  вт.ч.натоварване и превоз на 15 км и всички свързани с това разходи</t>
  </si>
  <si>
    <t>Общ обикновен изкоп земни почви с натоварване и превоз на 15 км и всчки свързани с това разходи</t>
  </si>
  <si>
    <t>Доставка и полагане на бетно В20 включително кофраж и всички свързани с това разходи</t>
  </si>
  <si>
    <t>Обект:Инженеринг – проектиране и строителство на обект: „Рехабилитация на общинска пътна мрежа на PVN1041 /ІІІ – 118, Комарево – Долна Митрополия / Подем – Рибен – ДЗС „1 май“, PVN2046 /ІІІ – 118, Подем – Долна Митрополия/ - Биволаре /PVN 1042/, PVN3044 /ІІІ – 118, Подем – Долна Митрополия/ -  Божурица /PVN 1042 по три обособени позиции“, финансиран по проект15.1.1.037 „The streamline of the traffic in the cross border Danubian area” („Рационализиране на трафика в трансграничната дунавска зона“), e-MS code: ROBG-138, финансиран по Програма „INTERREG V-A Румъния-България 2014-2020“ чрез Европейския фонд за регионално развитие”.</t>
  </si>
  <si>
    <t>Изпълнител:</t>
  </si>
  <si>
    <t>Шифър/        основание</t>
  </si>
  <si>
    <t>Количество</t>
  </si>
  <si>
    <t>ед.цена                (лв. )</t>
  </si>
  <si>
    <t>Обща сума                     ( лв. )</t>
  </si>
  <si>
    <t xml:space="preserve"> Обособена позиция №3: : Инженеринг – проектиране и строителство на обект: „Рехабилитация на общинска пътна мрежа на PVN3044 /ІІІ – 118, Подем – Долна Митрополия/ -  Божурица /PVN 1042“, финансиран по проект 15.1.1.037 „The streamline of the traffic in the cross border Danubian area” („Рационализиране на трафика в трансграничната дунавска зона“), e-MS code: ROBG-138, финансиран по Програма „INTERREG V-A Румъния-България 2014-2020“ чрез Европейския фонд за регионално развитие”</t>
  </si>
  <si>
    <t>Образец 4-3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</si>
  <si>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</si>
  <si>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</si>
  <si>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</si>
  <si>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</si>
  <si>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</si>
  <si>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</si>
  <si>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</si>
  <si>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</si>
  <si>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</si>
  <si>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5</t>
  </si>
  <si>
    <t>5.1</t>
  </si>
  <si>
    <t>Обща стойност лв.</t>
  </si>
  <si>
    <t>Стойност  с ДДС в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</si>
</sst>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7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/>
    <xf numFmtId="0" fontId="4" fillId="0" borderId="0" xfId="0" applyFont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/>
    <xf numFmtId="4" fontId="0" fillId="0" borderId="0" xfId="0" applyNumberFormat="1" applyFill="1"/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/>
    <xf numFmtId="4" fontId="0" fillId="0" borderId="7" xfId="0" applyNumberFormat="1" applyFill="1" applyBorder="1"/>
    <xf numFmtId="49" fontId="0" fillId="0" borderId="1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0" fillId="0" borderId="6" xfId="0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9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vertical="center"/>
    </xf>
    <xf numFmtId="0" fontId="0" fillId="0" borderId="11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horizontal="center" vertical="center"/>
    </xf>
    <xf numFmtId="2" fontId="0" fillId="0" borderId="9" xfId="0" applyNumberFormat="1" applyFill="1" applyBorder="1"/>
    <xf numFmtId="4" fontId="0" fillId="0" borderId="10" xfId="0" applyNumberFormat="1" applyFill="1" applyBorder="1"/>
    <xf numFmtId="49" fontId="0" fillId="0" borderId="6" xfId="0" applyNumberForma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/>
    <xf numFmtId="4" fontId="0" fillId="0" borderId="0" xfId="0" applyNumberFormat="1" applyFill="1" applyBorder="1"/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4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0" fontId="0" fillId="0" borderId="0" xfId="0" applyFill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2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/>
    <xf numFmtId="0" fontId="4" fillId="0" borderId="0" xfId="0" applyFont="1" applyBorder="1"/>
    <xf numFmtId="4" fontId="1" fillId="0" borderId="0" xfId="0" applyNumberFormat="1" applyFont="1" applyFill="1" applyBorder="1"/>
    <xf numFmtId="0" fontId="1" fillId="0" borderId="0" xfId="0" applyFont="1" applyBorder="1"/>
    <xf numFmtId="2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2" fontId="0" fillId="0" borderId="0" xfId="0" applyNumberFormat="1" applyBorder="1"/>
    <xf numFmtId="4" fontId="0" fillId="0" borderId="0" xfId="0" applyNumberFormat="1" applyBorder="1"/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0" fillId="0" borderId="4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21" xfId="0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workbookViewId="0">
      <selection activeCell="C53" sqref="C53:E53"/>
    </sheetView>
  </sheetViews>
  <sheetFormatPr defaultRowHeight="15" x14ac:dyDescent="0.25"/>
  <cols>
    <col min="1" max="1" width="5.7109375" style="2" customWidth="1"/>
    <col min="2" max="2" width="11.42578125" style="2" customWidth="1"/>
    <col min="3" max="3" width="43" style="4" customWidth="1"/>
    <col min="4" max="4" width="6" style="3" customWidth="1"/>
    <col min="5" max="5" width="12.7109375" style="3" customWidth="1"/>
    <col min="6" max="6" width="9" style="3" customWidth="1"/>
    <col min="7" max="7" width="12.7109375" style="3" customWidth="1"/>
    <col min="8" max="8" width="9.140625" style="5"/>
    <col min="9" max="9" width="14.140625" style="5" customWidth="1"/>
    <col min="10" max="10" width="12.140625" style="7" customWidth="1"/>
  </cols>
  <sheetData>
    <row r="1" spans="1:10" ht="24.75" customHeight="1" x14ac:dyDescent="0.25">
      <c r="A1" s="57"/>
      <c r="B1" s="57"/>
      <c r="C1" s="57"/>
      <c r="D1" s="57"/>
      <c r="E1" s="57"/>
      <c r="F1" s="57"/>
      <c r="G1" s="57" t="s">
        <v>81</v>
      </c>
      <c r="H1" s="57"/>
      <c r="I1" s="57"/>
      <c r="J1" s="57"/>
    </row>
    <row r="2" spans="1:10" ht="131.25" customHeight="1" x14ac:dyDescent="0.25">
      <c r="A2" s="65" t="s">
        <v>74</v>
      </c>
      <c r="B2" s="65"/>
      <c r="C2" s="66"/>
      <c r="D2" s="66"/>
      <c r="E2" s="66"/>
      <c r="F2" s="66"/>
      <c r="G2" s="66"/>
      <c r="H2" s="14"/>
      <c r="I2" s="14"/>
      <c r="J2" s="15"/>
    </row>
    <row r="3" spans="1:10" ht="81" customHeight="1" x14ac:dyDescent="0.25">
      <c r="A3" s="65" t="s">
        <v>80</v>
      </c>
      <c r="B3" s="65"/>
      <c r="C3" s="66"/>
      <c r="D3" s="66"/>
      <c r="E3" s="66"/>
      <c r="F3" s="66"/>
      <c r="G3" s="66"/>
      <c r="H3" s="14"/>
      <c r="I3" s="14"/>
      <c r="J3" s="15"/>
    </row>
    <row r="4" spans="1:10" x14ac:dyDescent="0.25">
      <c r="A4" s="67" t="s">
        <v>75</v>
      </c>
      <c r="B4" s="67"/>
      <c r="C4" s="68"/>
      <c r="D4" s="68"/>
      <c r="E4" s="68"/>
      <c r="F4" s="68"/>
      <c r="G4" s="68"/>
      <c r="H4" s="14"/>
      <c r="I4" s="14"/>
      <c r="J4" s="15"/>
    </row>
    <row r="5" spans="1:10" x14ac:dyDescent="0.25">
      <c r="A5" s="11"/>
      <c r="B5" s="11"/>
      <c r="C5" s="12"/>
      <c r="D5" s="13"/>
      <c r="E5" s="13"/>
      <c r="F5" s="13"/>
      <c r="G5" s="13"/>
      <c r="H5" s="14"/>
      <c r="I5" s="14"/>
      <c r="J5" s="15"/>
    </row>
    <row r="6" spans="1:10" s="69" customFormat="1" x14ac:dyDescent="0.25">
      <c r="A6" s="59" t="s">
        <v>0</v>
      </c>
      <c r="B6" s="70"/>
      <c r="C6" s="70"/>
      <c r="D6" s="70"/>
      <c r="E6" s="70"/>
      <c r="F6" s="70"/>
      <c r="G6" s="70"/>
      <c r="H6" s="58"/>
      <c r="I6" s="58"/>
      <c r="J6" s="58"/>
    </row>
    <row r="7" spans="1:10" ht="15.75" thickBot="1" x14ac:dyDescent="0.3">
      <c r="A7" s="11"/>
      <c r="B7" s="11"/>
      <c r="C7" s="12"/>
      <c r="D7" s="13"/>
      <c r="E7" s="13"/>
      <c r="F7" s="13"/>
      <c r="G7" s="13"/>
      <c r="H7" s="14"/>
      <c r="I7" s="14"/>
      <c r="J7" s="15"/>
    </row>
    <row r="8" spans="1:10" s="1" customFormat="1" ht="45" x14ac:dyDescent="0.25">
      <c r="A8" s="16" t="s">
        <v>1</v>
      </c>
      <c r="B8" s="16" t="s">
        <v>76</v>
      </c>
      <c r="C8" s="17" t="s">
        <v>2</v>
      </c>
      <c r="D8" s="18" t="s">
        <v>9</v>
      </c>
      <c r="E8" s="18" t="s">
        <v>77</v>
      </c>
      <c r="F8" s="19" t="s">
        <v>78</v>
      </c>
      <c r="G8" s="20" t="s">
        <v>79</v>
      </c>
    </row>
    <row r="9" spans="1:10" s="6" customFormat="1" ht="9" x14ac:dyDescent="0.25">
      <c r="A9" s="21" t="s">
        <v>54</v>
      </c>
      <c r="B9" s="21"/>
      <c r="C9" s="22">
        <v>2</v>
      </c>
      <c r="D9" s="23">
        <v>3</v>
      </c>
      <c r="E9" s="23"/>
      <c r="F9" s="63">
        <v>5</v>
      </c>
      <c r="G9" s="64">
        <v>6</v>
      </c>
    </row>
    <row r="10" spans="1:10" x14ac:dyDescent="0.25">
      <c r="A10" s="24">
        <v>1</v>
      </c>
      <c r="B10" s="24"/>
      <c r="C10" s="25" t="s">
        <v>3</v>
      </c>
      <c r="D10" s="26"/>
      <c r="E10" s="26"/>
      <c r="F10" s="27"/>
      <c r="G10" s="28"/>
      <c r="H10"/>
      <c r="I10"/>
      <c r="J10"/>
    </row>
    <row r="11" spans="1:10" s="8" customFormat="1" ht="45" x14ac:dyDescent="0.25">
      <c r="A11" s="29" t="s">
        <v>4</v>
      </c>
      <c r="B11" s="29"/>
      <c r="C11" s="30" t="s">
        <v>64</v>
      </c>
      <c r="D11" s="26" t="s">
        <v>25</v>
      </c>
      <c r="E11" s="26">
        <f>1100*2*2.5</f>
        <v>5500</v>
      </c>
      <c r="F11" s="31"/>
      <c r="G11" s="32"/>
    </row>
    <row r="12" spans="1:10" s="8" customFormat="1" ht="60" x14ac:dyDescent="0.25">
      <c r="A12" s="29" t="s">
        <v>5</v>
      </c>
      <c r="B12" s="29"/>
      <c r="C12" s="30" t="s">
        <v>35</v>
      </c>
      <c r="D12" s="26" t="s">
        <v>26</v>
      </c>
      <c r="E12" s="26">
        <v>15</v>
      </c>
      <c r="F12" s="31"/>
      <c r="G12" s="32"/>
    </row>
    <row r="13" spans="1:10" s="8" customFormat="1" ht="27.75" customHeight="1" x14ac:dyDescent="0.25">
      <c r="A13" s="29" t="s">
        <v>6</v>
      </c>
      <c r="B13" s="29"/>
      <c r="C13" s="30" t="s">
        <v>72</v>
      </c>
      <c r="D13" s="26" t="s">
        <v>27</v>
      </c>
      <c r="E13" s="26">
        <f>500*2*0.5+550*2*0.25+400</f>
        <v>1175</v>
      </c>
      <c r="F13" s="31"/>
      <c r="G13" s="32"/>
    </row>
    <row r="14" spans="1:10" s="8" customFormat="1" ht="45" x14ac:dyDescent="0.25">
      <c r="A14" s="29" t="s">
        <v>18</v>
      </c>
      <c r="B14" s="29"/>
      <c r="C14" s="30" t="s">
        <v>66</v>
      </c>
      <c r="D14" s="26" t="s">
        <v>27</v>
      </c>
      <c r="E14" s="26">
        <f>1500*1*0.3</f>
        <v>450</v>
      </c>
      <c r="F14" s="31"/>
      <c r="G14" s="32"/>
    </row>
    <row r="15" spans="1:10" s="8" customFormat="1" ht="30" customHeight="1" x14ac:dyDescent="0.25">
      <c r="A15" s="29" t="s">
        <v>19</v>
      </c>
      <c r="B15" s="29"/>
      <c r="C15" s="30" t="s">
        <v>67</v>
      </c>
      <c r="D15" s="26" t="s">
        <v>27</v>
      </c>
      <c r="E15" s="26">
        <f>540*0.65+500</f>
        <v>851</v>
      </c>
      <c r="F15" s="31"/>
      <c r="G15" s="32"/>
    </row>
    <row r="16" spans="1:10" s="8" customFormat="1" ht="60" x14ac:dyDescent="0.25">
      <c r="A16" s="29" t="s">
        <v>20</v>
      </c>
      <c r="B16" s="29"/>
      <c r="C16" s="33" t="s">
        <v>68</v>
      </c>
      <c r="D16" s="26" t="s">
        <v>27</v>
      </c>
      <c r="E16" s="26">
        <f>50+30</f>
        <v>80</v>
      </c>
      <c r="F16" s="31"/>
      <c r="G16" s="32"/>
    </row>
    <row r="17" spans="1:7" s="8" customFormat="1" ht="45" x14ac:dyDescent="0.25">
      <c r="A17" s="29">
        <v>1.7</v>
      </c>
      <c r="B17" s="29"/>
      <c r="C17" s="30" t="s">
        <v>69</v>
      </c>
      <c r="D17" s="26" t="s">
        <v>27</v>
      </c>
      <c r="E17" s="26">
        <f>14*0.9*0.9</f>
        <v>11.34</v>
      </c>
      <c r="F17" s="31"/>
      <c r="G17" s="32"/>
    </row>
    <row r="18" spans="1:7" s="8" customFormat="1" ht="45" x14ac:dyDescent="0.25">
      <c r="A18" s="29" t="s">
        <v>21</v>
      </c>
      <c r="B18" s="29"/>
      <c r="C18" s="30" t="s">
        <v>70</v>
      </c>
      <c r="D18" s="26" t="s">
        <v>32</v>
      </c>
      <c r="E18" s="26">
        <v>1500</v>
      </c>
      <c r="F18" s="31"/>
      <c r="G18" s="32"/>
    </row>
    <row r="19" spans="1:7" s="8" customFormat="1" ht="45" x14ac:dyDescent="0.25">
      <c r="A19" s="29" t="s">
        <v>22</v>
      </c>
      <c r="B19" s="29"/>
      <c r="C19" s="30" t="s">
        <v>71</v>
      </c>
      <c r="D19" s="26" t="s">
        <v>25</v>
      </c>
      <c r="E19" s="26">
        <f>560*1.5</f>
        <v>840</v>
      </c>
      <c r="F19" s="31"/>
      <c r="G19" s="32"/>
    </row>
    <row r="20" spans="1:7" s="8" customFormat="1" ht="30" x14ac:dyDescent="0.25">
      <c r="A20" s="29" t="s">
        <v>23</v>
      </c>
      <c r="B20" s="29"/>
      <c r="C20" s="30" t="s">
        <v>36</v>
      </c>
      <c r="D20" s="26" t="s">
        <v>27</v>
      </c>
      <c r="E20" s="26">
        <f>E13+E14+E15+E16+E17</f>
        <v>2567.34</v>
      </c>
      <c r="F20" s="31"/>
      <c r="G20" s="32"/>
    </row>
    <row r="21" spans="1:7" s="8" customFormat="1" x14ac:dyDescent="0.25">
      <c r="A21" s="29"/>
      <c r="B21" s="29"/>
      <c r="C21" s="30"/>
      <c r="D21" s="26"/>
      <c r="E21" s="26"/>
      <c r="F21" s="31"/>
      <c r="G21" s="32"/>
    </row>
    <row r="22" spans="1:7" s="8" customFormat="1" x14ac:dyDescent="0.25">
      <c r="A22" s="29" t="s">
        <v>7</v>
      </c>
      <c r="B22" s="29"/>
      <c r="C22" s="34" t="s">
        <v>8</v>
      </c>
      <c r="D22" s="26"/>
      <c r="E22" s="26"/>
      <c r="F22" s="31"/>
      <c r="G22" s="32"/>
    </row>
    <row r="23" spans="1:7" s="8" customFormat="1" ht="45" x14ac:dyDescent="0.25">
      <c r="A23" s="29" t="s">
        <v>10</v>
      </c>
      <c r="B23" s="29"/>
      <c r="C23" s="30" t="s">
        <v>34</v>
      </c>
      <c r="D23" s="26" t="s">
        <v>25</v>
      </c>
      <c r="E23" s="26">
        <v>600</v>
      </c>
      <c r="F23" s="31"/>
      <c r="G23" s="32"/>
    </row>
    <row r="24" spans="1:7" s="8" customFormat="1" ht="45" x14ac:dyDescent="0.25">
      <c r="A24" s="29" t="s">
        <v>11</v>
      </c>
      <c r="B24" s="29"/>
      <c r="C24" s="30" t="s">
        <v>40</v>
      </c>
      <c r="D24" s="26" t="s">
        <v>27</v>
      </c>
      <c r="E24" s="26">
        <f>2100*6*0.6*0.04</f>
        <v>302.40000000000003</v>
      </c>
      <c r="F24" s="31"/>
      <c r="G24" s="32"/>
    </row>
    <row r="25" spans="1:7" s="8" customFormat="1" ht="30" x14ac:dyDescent="0.25">
      <c r="A25" s="29" t="s">
        <v>12</v>
      </c>
      <c r="B25" s="29"/>
      <c r="C25" s="30" t="s">
        <v>53</v>
      </c>
      <c r="D25" s="26" t="s">
        <v>27</v>
      </c>
      <c r="E25" s="26">
        <f>480+400+150</f>
        <v>1030</v>
      </c>
      <c r="F25" s="31"/>
      <c r="G25" s="32"/>
    </row>
    <row r="26" spans="1:7" s="8" customFormat="1" ht="29.25" customHeight="1" x14ac:dyDescent="0.25">
      <c r="A26" s="29" t="s">
        <v>13</v>
      </c>
      <c r="B26" s="29"/>
      <c r="C26" s="30" t="s">
        <v>65</v>
      </c>
      <c r="D26" s="26" t="s">
        <v>27</v>
      </c>
      <c r="E26" s="26">
        <f>1500*1.5*0.25*2</f>
        <v>1125</v>
      </c>
      <c r="F26" s="31"/>
      <c r="G26" s="32"/>
    </row>
    <row r="27" spans="1:7" s="8" customFormat="1" ht="30" x14ac:dyDescent="0.25">
      <c r="A27" s="29" t="s">
        <v>14</v>
      </c>
      <c r="B27" s="29"/>
      <c r="C27" s="30" t="s">
        <v>41</v>
      </c>
      <c r="D27" s="26" t="s">
        <v>32</v>
      </c>
      <c r="E27" s="26">
        <f>540*2</f>
        <v>1080</v>
      </c>
      <c r="F27" s="31"/>
      <c r="G27" s="32"/>
    </row>
    <row r="28" spans="1:7" s="8" customFormat="1" ht="30" x14ac:dyDescent="0.25">
      <c r="A28" s="29" t="s">
        <v>15</v>
      </c>
      <c r="B28" s="29"/>
      <c r="C28" s="30" t="s">
        <v>37</v>
      </c>
      <c r="D28" s="26" t="s">
        <v>32</v>
      </c>
      <c r="E28" s="26">
        <f>700*2+250*2</f>
        <v>1900</v>
      </c>
      <c r="F28" s="31"/>
      <c r="G28" s="32"/>
    </row>
    <row r="29" spans="1:7" s="8" customFormat="1" ht="30" x14ac:dyDescent="0.25">
      <c r="A29" s="29" t="s">
        <v>16</v>
      </c>
      <c r="B29" s="29"/>
      <c r="C29" s="30" t="s">
        <v>38</v>
      </c>
      <c r="D29" s="26" t="s">
        <v>32</v>
      </c>
      <c r="E29" s="26">
        <f>700*2+250</f>
        <v>1650</v>
      </c>
      <c r="F29" s="31"/>
      <c r="G29" s="32"/>
    </row>
    <row r="30" spans="1:7" s="8" customFormat="1" ht="30" x14ac:dyDescent="0.25">
      <c r="A30" s="29" t="s">
        <v>17</v>
      </c>
      <c r="B30" s="29"/>
      <c r="C30" s="30" t="s">
        <v>39</v>
      </c>
      <c r="D30" s="26" t="s">
        <v>25</v>
      </c>
      <c r="E30" s="26">
        <f>1400*1.5+250*1.5</f>
        <v>2475</v>
      </c>
      <c r="F30" s="31"/>
      <c r="G30" s="32"/>
    </row>
    <row r="31" spans="1:7" s="8" customFormat="1" ht="45" x14ac:dyDescent="0.25">
      <c r="A31" s="29" t="s">
        <v>43</v>
      </c>
      <c r="B31" s="60"/>
      <c r="C31" s="35" t="s">
        <v>42</v>
      </c>
      <c r="D31" s="26" t="s">
        <v>25</v>
      </c>
      <c r="E31" s="26">
        <v>15</v>
      </c>
      <c r="F31" s="31"/>
      <c r="G31" s="32"/>
    </row>
    <row r="32" spans="1:7" s="8" customFormat="1" ht="45" x14ac:dyDescent="0.25">
      <c r="A32" s="29" t="s">
        <v>44</v>
      </c>
      <c r="B32" s="29"/>
      <c r="C32" s="30" t="s">
        <v>46</v>
      </c>
      <c r="D32" s="26" t="s">
        <v>25</v>
      </c>
      <c r="E32" s="26">
        <v>210</v>
      </c>
      <c r="F32" s="31"/>
      <c r="G32" s="32"/>
    </row>
    <row r="33" spans="1:7" s="8" customFormat="1" ht="60" x14ac:dyDescent="0.25">
      <c r="A33" s="8">
        <v>2.11</v>
      </c>
      <c r="B33" s="29"/>
      <c r="C33" s="30" t="s">
        <v>45</v>
      </c>
      <c r="D33" s="26" t="s">
        <v>25</v>
      </c>
      <c r="E33" s="26">
        <v>50</v>
      </c>
      <c r="F33" s="31"/>
      <c r="G33" s="32"/>
    </row>
    <row r="34" spans="1:7" s="8" customFormat="1" x14ac:dyDescent="0.25">
      <c r="A34" s="29"/>
      <c r="B34" s="29"/>
      <c r="C34" s="30"/>
      <c r="D34" s="26"/>
      <c r="E34" s="26"/>
      <c r="F34" s="31"/>
      <c r="G34" s="32"/>
    </row>
    <row r="35" spans="1:7" s="8" customFormat="1" x14ac:dyDescent="0.25">
      <c r="A35" s="29" t="s">
        <v>24</v>
      </c>
      <c r="B35" s="29"/>
      <c r="C35" s="34" t="s">
        <v>28</v>
      </c>
      <c r="D35" s="26"/>
      <c r="E35" s="26"/>
      <c r="F35" s="31"/>
      <c r="G35" s="32"/>
    </row>
    <row r="36" spans="1:7" s="8" customFormat="1" ht="45" x14ac:dyDescent="0.25">
      <c r="A36" s="29" t="s">
        <v>82</v>
      </c>
      <c r="B36" s="29"/>
      <c r="C36" s="30" t="s">
        <v>48</v>
      </c>
      <c r="D36" s="26" t="s">
        <v>33</v>
      </c>
      <c r="E36" s="26">
        <f>2100*6*0.07*2.4+72+300</f>
        <v>2488.8000000000002</v>
      </c>
      <c r="F36" s="31"/>
      <c r="G36" s="32"/>
    </row>
    <row r="37" spans="1:7" s="8" customFormat="1" ht="45" x14ac:dyDescent="0.25">
      <c r="A37" s="29" t="s">
        <v>83</v>
      </c>
      <c r="B37" s="29"/>
      <c r="C37" s="30" t="s">
        <v>49</v>
      </c>
      <c r="D37" s="26" t="s">
        <v>33</v>
      </c>
      <c r="E37" s="26">
        <f t="shared" ref="E37" si="0">E24*2.4</f>
        <v>725.7600000000001</v>
      </c>
      <c r="F37" s="31"/>
      <c r="G37" s="32"/>
    </row>
    <row r="38" spans="1:7" s="8" customFormat="1" ht="60" x14ac:dyDescent="0.25">
      <c r="A38" s="29" t="s">
        <v>84</v>
      </c>
      <c r="B38" s="29"/>
      <c r="C38" s="30" t="s">
        <v>57</v>
      </c>
      <c r="D38" s="26" t="s">
        <v>33</v>
      </c>
      <c r="E38" s="26">
        <f>94.4+80</f>
        <v>174.4</v>
      </c>
      <c r="F38" s="31"/>
      <c r="G38" s="32"/>
    </row>
    <row r="39" spans="1:7" s="8" customFormat="1" ht="45" x14ac:dyDescent="0.25">
      <c r="A39" s="29" t="s">
        <v>85</v>
      </c>
      <c r="B39" s="29"/>
      <c r="C39" s="30" t="s">
        <v>50</v>
      </c>
      <c r="D39" s="26" t="s">
        <v>25</v>
      </c>
      <c r="E39" s="26">
        <f>14503+500</f>
        <v>15003</v>
      </c>
      <c r="F39" s="31"/>
      <c r="G39" s="32"/>
    </row>
    <row r="40" spans="1:7" s="8" customFormat="1" ht="60" x14ac:dyDescent="0.25">
      <c r="A40" s="29" t="s">
        <v>86</v>
      </c>
      <c r="B40" s="29"/>
      <c r="C40" s="30" t="s">
        <v>56</v>
      </c>
      <c r="D40" s="26" t="s">
        <v>25</v>
      </c>
      <c r="E40" s="26">
        <f>1800+350</f>
        <v>2150</v>
      </c>
      <c r="F40" s="31"/>
      <c r="G40" s="32"/>
    </row>
    <row r="41" spans="1:7" s="8" customFormat="1" ht="30" x14ac:dyDescent="0.25">
      <c r="A41" s="29" t="s">
        <v>87</v>
      </c>
      <c r="B41" s="29"/>
      <c r="C41" s="30" t="s">
        <v>51</v>
      </c>
      <c r="D41" s="26" t="s">
        <v>25</v>
      </c>
      <c r="E41" s="26">
        <f t="shared" ref="E41" si="1">E40</f>
        <v>2150</v>
      </c>
      <c r="F41" s="31"/>
      <c r="G41" s="32"/>
    </row>
    <row r="42" spans="1:7" s="8" customFormat="1" ht="30" x14ac:dyDescent="0.25">
      <c r="A42" s="29" t="s">
        <v>88</v>
      </c>
      <c r="B42" s="29"/>
      <c r="C42" s="30" t="s">
        <v>52</v>
      </c>
      <c r="D42" s="26" t="s">
        <v>25</v>
      </c>
      <c r="E42" s="26">
        <f>E39*2+E40</f>
        <v>32156</v>
      </c>
      <c r="F42" s="31"/>
      <c r="G42" s="32"/>
    </row>
    <row r="43" spans="1:7" s="8" customFormat="1" x14ac:dyDescent="0.25">
      <c r="A43" s="29"/>
      <c r="B43" s="29"/>
      <c r="C43" s="30"/>
      <c r="D43" s="26"/>
      <c r="E43" s="26"/>
      <c r="F43" s="31"/>
      <c r="G43" s="32"/>
    </row>
    <row r="44" spans="1:7" s="8" customFormat="1" x14ac:dyDescent="0.25">
      <c r="A44" s="29" t="s">
        <v>29</v>
      </c>
      <c r="B44" s="29"/>
      <c r="C44" s="34" t="s">
        <v>30</v>
      </c>
      <c r="D44" s="26"/>
      <c r="E44" s="26"/>
      <c r="F44" s="31"/>
      <c r="G44" s="32"/>
    </row>
    <row r="45" spans="1:7" s="8" customFormat="1" ht="30" x14ac:dyDescent="0.25">
      <c r="A45" s="29" t="s">
        <v>89</v>
      </c>
      <c r="B45" s="29"/>
      <c r="C45" s="30" t="s">
        <v>55</v>
      </c>
      <c r="D45" s="26" t="s">
        <v>32</v>
      </c>
      <c r="E45" s="26">
        <v>14</v>
      </c>
      <c r="F45" s="31"/>
      <c r="G45" s="32"/>
    </row>
    <row r="46" spans="1:7" s="8" customFormat="1" ht="45" x14ac:dyDescent="0.25">
      <c r="A46" s="29" t="s">
        <v>90</v>
      </c>
      <c r="B46" s="29"/>
      <c r="C46" s="30" t="s">
        <v>73</v>
      </c>
      <c r="D46" s="26" t="s">
        <v>27</v>
      </c>
      <c r="E46" s="26">
        <f>250*1*0.1</f>
        <v>25</v>
      </c>
      <c r="F46" s="31"/>
      <c r="G46" s="32"/>
    </row>
    <row r="47" spans="1:7" s="8" customFormat="1" ht="30" x14ac:dyDescent="0.25">
      <c r="A47" s="29" t="s">
        <v>31</v>
      </c>
      <c r="B47" s="29"/>
      <c r="C47" s="30" t="s">
        <v>47</v>
      </c>
      <c r="D47" s="26" t="s">
        <v>32</v>
      </c>
      <c r="E47" s="26">
        <v>360</v>
      </c>
      <c r="F47" s="31"/>
      <c r="G47" s="32"/>
    </row>
    <row r="48" spans="1:7" s="8" customFormat="1" x14ac:dyDescent="0.25">
      <c r="A48" s="36"/>
      <c r="B48" s="36"/>
      <c r="C48" s="37"/>
      <c r="D48" s="38"/>
      <c r="E48" s="38"/>
      <c r="F48" s="39"/>
      <c r="G48" s="32"/>
    </row>
    <row r="49" spans="1:7" s="8" customFormat="1" x14ac:dyDescent="0.25">
      <c r="A49" s="73" t="s">
        <v>91</v>
      </c>
      <c r="B49" s="73"/>
      <c r="C49" s="71" t="s">
        <v>62</v>
      </c>
      <c r="D49" s="38"/>
      <c r="E49" s="38"/>
      <c r="F49" s="39"/>
      <c r="G49" s="32"/>
    </row>
    <row r="50" spans="1:7" s="8" customFormat="1" ht="30.75" thickBot="1" x14ac:dyDescent="0.3">
      <c r="A50" s="73" t="s">
        <v>92</v>
      </c>
      <c r="B50" s="73"/>
      <c r="C50" s="72" t="s">
        <v>63</v>
      </c>
      <c r="D50" s="38" t="s">
        <v>27</v>
      </c>
      <c r="E50" s="38">
        <v>21.6</v>
      </c>
      <c r="F50" s="38"/>
      <c r="G50" s="32"/>
    </row>
    <row r="51" spans="1:7" s="8" customFormat="1" ht="32.25" customHeight="1" x14ac:dyDescent="0.25">
      <c r="A51" s="87"/>
      <c r="B51" s="88"/>
      <c r="C51" s="89" t="s">
        <v>93</v>
      </c>
      <c r="D51" s="90"/>
      <c r="E51" s="90"/>
      <c r="F51" s="91"/>
      <c r="G51" s="92"/>
    </row>
    <row r="52" spans="1:7" s="8" customFormat="1" x14ac:dyDescent="0.25">
      <c r="A52" s="45"/>
      <c r="B52" s="93"/>
      <c r="C52" s="94" t="s">
        <v>58</v>
      </c>
      <c r="D52" s="94"/>
      <c r="E52" s="94"/>
      <c r="F52" s="27"/>
      <c r="G52" s="28"/>
    </row>
    <row r="53" spans="1:7" s="8" customFormat="1" ht="15.75" thickBot="1" x14ac:dyDescent="0.3">
      <c r="A53" s="41"/>
      <c r="B53" s="46"/>
      <c r="C53" s="95" t="s">
        <v>94</v>
      </c>
      <c r="D53" s="95"/>
      <c r="E53" s="95"/>
      <c r="F53" s="43"/>
      <c r="G53" s="44"/>
    </row>
    <row r="54" spans="1:7" s="8" customFormat="1" ht="15.75" hidden="1" thickBot="1" x14ac:dyDescent="0.3">
      <c r="A54" s="40"/>
      <c r="B54" s="61"/>
      <c r="C54" s="41"/>
      <c r="D54" s="42" t="s">
        <v>60</v>
      </c>
      <c r="E54" s="42"/>
      <c r="F54" s="42"/>
      <c r="G54" s="43"/>
    </row>
    <row r="55" spans="1:7" s="8" customFormat="1" hidden="1" x14ac:dyDescent="0.25">
      <c r="A55" s="11"/>
      <c r="B55" s="11"/>
      <c r="C55" s="12"/>
      <c r="D55" s="13"/>
      <c r="E55" s="13"/>
      <c r="F55" s="13"/>
      <c r="G55" s="13"/>
    </row>
    <row r="56" spans="1:7" s="8" customFormat="1" hidden="1" x14ac:dyDescent="0.25">
      <c r="A56" s="96"/>
      <c r="B56" s="97"/>
      <c r="C56" s="98"/>
      <c r="D56" s="99" t="s">
        <v>59</v>
      </c>
      <c r="E56" s="99"/>
      <c r="F56" s="99"/>
      <c r="G56" s="99"/>
    </row>
    <row r="57" spans="1:7" s="8" customFormat="1" x14ac:dyDescent="0.25">
      <c r="A57" s="47"/>
      <c r="B57" s="47"/>
      <c r="C57" s="48"/>
      <c r="D57" s="49"/>
      <c r="E57" s="49"/>
      <c r="F57" s="49"/>
      <c r="G57" s="49"/>
    </row>
    <row r="58" spans="1:7" s="8" customFormat="1" hidden="1" x14ac:dyDescent="0.25">
      <c r="A58" s="47"/>
      <c r="B58" s="47"/>
      <c r="C58" s="48"/>
      <c r="D58" s="49"/>
      <c r="E58" s="49"/>
      <c r="F58" s="49"/>
      <c r="G58" s="49"/>
    </row>
    <row r="59" spans="1:7" s="8" customFormat="1" hidden="1" x14ac:dyDescent="0.25">
      <c r="A59" s="47"/>
      <c r="B59" s="47"/>
      <c r="C59" s="48"/>
      <c r="D59" s="49"/>
      <c r="E59" s="49"/>
      <c r="F59" s="49"/>
      <c r="G59" s="49"/>
    </row>
    <row r="60" spans="1:7" s="8" customFormat="1" x14ac:dyDescent="0.25">
      <c r="A60" s="47"/>
      <c r="B60" s="47"/>
      <c r="C60" s="52"/>
      <c r="D60" s="104"/>
      <c r="E60" s="104"/>
      <c r="F60" s="104"/>
      <c r="G60" s="104"/>
    </row>
    <row r="61" spans="1:7" s="8" customFormat="1" hidden="1" x14ac:dyDescent="0.25">
      <c r="A61" s="47"/>
      <c r="B61" s="47"/>
      <c r="C61" s="52"/>
      <c r="D61" s="49"/>
      <c r="E61" s="49"/>
      <c r="F61" s="49"/>
      <c r="G61" s="49"/>
    </row>
    <row r="62" spans="1:7" s="8" customFormat="1" hidden="1" x14ac:dyDescent="0.25">
      <c r="A62" s="105"/>
      <c r="B62" s="105"/>
      <c r="C62" s="106"/>
      <c r="D62" s="107"/>
      <c r="E62" s="107"/>
      <c r="F62" s="107"/>
      <c r="G62" s="107"/>
    </row>
    <row r="63" spans="1:7" s="8" customFormat="1" hidden="1" x14ac:dyDescent="0.25">
      <c r="A63" s="47"/>
      <c r="B63" s="47"/>
      <c r="C63" s="52"/>
      <c r="D63" s="49"/>
      <c r="E63" s="49"/>
      <c r="F63" s="49"/>
      <c r="G63" s="49"/>
    </row>
    <row r="64" spans="1:7" s="8" customFormat="1" x14ac:dyDescent="0.25">
      <c r="A64" s="105"/>
      <c r="B64" s="105"/>
      <c r="C64" s="106"/>
      <c r="D64" s="107"/>
      <c r="E64" s="107"/>
      <c r="F64" s="107"/>
      <c r="G64" s="107"/>
    </row>
    <row r="65" spans="1:7" s="8" customFormat="1" x14ac:dyDescent="0.25">
      <c r="A65" s="47"/>
      <c r="B65" s="47"/>
      <c r="C65" s="52"/>
      <c r="D65" s="49"/>
      <c r="E65" s="49"/>
      <c r="F65" s="49"/>
      <c r="G65" s="49"/>
    </row>
    <row r="66" spans="1:7" s="8" customFormat="1" x14ac:dyDescent="0.25">
      <c r="A66" s="105"/>
      <c r="B66" s="105"/>
      <c r="C66" s="106"/>
      <c r="D66" s="107"/>
      <c r="E66" s="107"/>
      <c r="F66" s="107"/>
      <c r="G66" s="107"/>
    </row>
    <row r="67" spans="1:7" s="8" customFormat="1" x14ac:dyDescent="0.25">
      <c r="A67" s="47"/>
      <c r="B67" s="47"/>
      <c r="C67" s="52"/>
      <c r="D67" s="49"/>
      <c r="E67" s="49"/>
      <c r="F67" s="49"/>
      <c r="G67" s="49"/>
    </row>
    <row r="68" spans="1:7" s="8" customFormat="1" x14ac:dyDescent="0.25">
      <c r="A68" s="47"/>
      <c r="B68" s="47"/>
      <c r="C68" s="48"/>
      <c r="D68" s="49"/>
      <c r="E68" s="49"/>
      <c r="F68" s="49"/>
      <c r="G68" s="49"/>
    </row>
    <row r="69" spans="1:7" s="8" customFormat="1" x14ac:dyDescent="0.25">
      <c r="A69" s="62"/>
      <c r="B69" s="62"/>
      <c r="C69" s="52"/>
      <c r="D69" s="55"/>
      <c r="E69" s="55"/>
      <c r="F69" s="55"/>
      <c r="G69" s="55"/>
    </row>
    <row r="70" spans="1:7" s="8" customFormat="1" x14ac:dyDescent="0.25">
      <c r="A70" s="62"/>
      <c r="B70" s="62"/>
      <c r="C70" s="52"/>
      <c r="D70" s="55"/>
      <c r="E70" s="55"/>
      <c r="F70" s="55"/>
      <c r="G70" s="55"/>
    </row>
    <row r="71" spans="1:7" s="8" customFormat="1" hidden="1" x14ac:dyDescent="0.25">
      <c r="A71" s="62"/>
      <c r="B71" s="62"/>
      <c r="C71" s="52"/>
      <c r="D71" s="55"/>
      <c r="E71" s="55"/>
      <c r="F71" s="55"/>
      <c r="G71" s="55"/>
    </row>
    <row r="72" spans="1:7" s="8" customFormat="1" x14ac:dyDescent="0.25">
      <c r="A72" s="62"/>
      <c r="B72" s="62"/>
      <c r="C72" s="52"/>
      <c r="D72" s="55"/>
      <c r="E72" s="55"/>
      <c r="F72" s="55"/>
      <c r="G72" s="55"/>
    </row>
    <row r="73" spans="1:7" s="8" customFormat="1" x14ac:dyDescent="0.25">
      <c r="A73" s="62"/>
      <c r="B73" s="62"/>
      <c r="C73" s="52"/>
      <c r="D73" s="55"/>
      <c r="E73" s="55"/>
      <c r="F73" s="55"/>
      <c r="G73" s="55"/>
    </row>
    <row r="74" spans="1:7" s="8" customFormat="1" x14ac:dyDescent="0.25">
      <c r="A74" s="62"/>
      <c r="B74" s="62"/>
      <c r="C74" s="52"/>
      <c r="D74" s="55"/>
      <c r="E74" s="55"/>
      <c r="F74" s="55"/>
      <c r="G74" s="55"/>
    </row>
    <row r="75" spans="1:7" s="8" customFormat="1" x14ac:dyDescent="0.25">
      <c r="A75" s="62"/>
      <c r="B75" s="62"/>
      <c r="C75" s="52"/>
      <c r="D75" s="55"/>
      <c r="E75" s="55"/>
      <c r="F75" s="55"/>
      <c r="G75" s="55"/>
    </row>
    <row r="76" spans="1:7" s="8" customFormat="1" ht="15.75" hidden="1" thickBot="1" x14ac:dyDescent="0.3">
      <c r="A76" s="100"/>
      <c r="B76" s="101"/>
      <c r="C76" s="102"/>
      <c r="D76" s="103" t="s">
        <v>61</v>
      </c>
      <c r="E76" s="103"/>
      <c r="F76" s="103"/>
      <c r="G76" s="103"/>
    </row>
    <row r="77" spans="1:7" s="8" customFormat="1" x14ac:dyDescent="0.25">
      <c r="A77" s="2"/>
      <c r="B77" s="2"/>
      <c r="C77" s="4"/>
      <c r="D77" s="3"/>
      <c r="E77" s="3"/>
      <c r="F77" s="3"/>
      <c r="G77" s="3"/>
    </row>
    <row r="78" spans="1:7" s="8" customFormat="1" hidden="1" x14ac:dyDescent="0.25">
      <c r="A78" s="2"/>
      <c r="B78" s="2"/>
      <c r="C78" s="4"/>
      <c r="D78" s="3"/>
      <c r="E78" s="3"/>
      <c r="F78" s="3"/>
      <c r="G78" s="3"/>
    </row>
    <row r="79" spans="1:7" s="8" customFormat="1" x14ac:dyDescent="0.25">
      <c r="A79" s="2"/>
      <c r="B79" s="2"/>
      <c r="C79" s="4"/>
      <c r="D79" s="3"/>
      <c r="E79" s="3"/>
      <c r="F79" s="3"/>
      <c r="G79" s="3"/>
    </row>
    <row r="80" spans="1:7" s="8" customFormat="1" x14ac:dyDescent="0.25">
      <c r="A80" s="2"/>
      <c r="B80" s="2"/>
      <c r="C80" s="4"/>
      <c r="D80" s="3"/>
      <c r="E80" s="3"/>
      <c r="F80" s="3"/>
      <c r="G80" s="3"/>
    </row>
    <row r="81" spans="1:11" s="8" customFormat="1" x14ac:dyDescent="0.25">
      <c r="A81" s="2"/>
      <c r="B81" s="2"/>
      <c r="C81" s="4"/>
      <c r="D81" s="3"/>
      <c r="E81" s="3"/>
      <c r="F81" s="3"/>
      <c r="G81" s="3"/>
      <c r="H81" s="74"/>
      <c r="I81" s="54"/>
      <c r="J81" s="75"/>
      <c r="K81" s="75"/>
    </row>
    <row r="82" spans="1:11" x14ac:dyDescent="0.25">
      <c r="H82" s="50"/>
      <c r="I82" s="51"/>
      <c r="J82" s="76"/>
      <c r="K82" s="76"/>
    </row>
    <row r="83" spans="1:11" x14ac:dyDescent="0.25">
      <c r="H83" s="50"/>
      <c r="I83" s="51"/>
      <c r="J83" s="76"/>
      <c r="K83" s="76"/>
    </row>
    <row r="84" spans="1:11" ht="6" customHeight="1" x14ac:dyDescent="0.25">
      <c r="H84" s="50"/>
      <c r="I84" s="50"/>
      <c r="J84" s="51"/>
      <c r="K84" s="76"/>
    </row>
    <row r="85" spans="1:11" x14ac:dyDescent="0.25">
      <c r="H85" s="50"/>
      <c r="I85" s="50"/>
      <c r="J85" s="51"/>
      <c r="K85" s="76"/>
    </row>
    <row r="86" spans="1:11" x14ac:dyDescent="0.25">
      <c r="H86" s="50"/>
      <c r="I86" s="50"/>
      <c r="J86" s="51"/>
      <c r="K86" s="76"/>
    </row>
    <row r="87" spans="1:11" x14ac:dyDescent="0.25">
      <c r="H87" s="50"/>
      <c r="I87" s="50"/>
      <c r="J87" s="51"/>
      <c r="K87" s="76"/>
    </row>
    <row r="88" spans="1:11" x14ac:dyDescent="0.25">
      <c r="H88" s="50"/>
      <c r="I88" s="50"/>
      <c r="J88" s="51"/>
      <c r="K88" s="76"/>
    </row>
    <row r="89" spans="1:11" x14ac:dyDescent="0.25">
      <c r="H89" s="77"/>
      <c r="I89" s="77"/>
      <c r="J89" s="78"/>
      <c r="K89" s="76"/>
    </row>
    <row r="90" spans="1:11" x14ac:dyDescent="0.25">
      <c r="H90" s="50"/>
      <c r="I90" s="50"/>
      <c r="J90" s="54"/>
      <c r="K90" s="76"/>
    </row>
    <row r="91" spans="1:11" s="10" customFormat="1" x14ac:dyDescent="0.25">
      <c r="A91" s="2"/>
      <c r="B91" s="2"/>
      <c r="C91" s="4"/>
      <c r="D91" s="3"/>
      <c r="E91" s="3"/>
      <c r="F91" s="3"/>
      <c r="G91" s="3"/>
      <c r="H91" s="79"/>
      <c r="I91" s="79"/>
      <c r="J91" s="79"/>
      <c r="K91" s="80"/>
    </row>
    <row r="92" spans="1:11" x14ac:dyDescent="0.25">
      <c r="H92" s="50"/>
      <c r="I92" s="50"/>
      <c r="J92" s="54"/>
      <c r="K92" s="76"/>
    </row>
    <row r="93" spans="1:11" s="10" customFormat="1" x14ac:dyDescent="0.25">
      <c r="A93" s="2"/>
      <c r="B93" s="2"/>
      <c r="C93" s="4"/>
      <c r="D93" s="3"/>
      <c r="E93" s="3"/>
      <c r="F93" s="3"/>
      <c r="G93" s="3"/>
      <c r="H93" s="79"/>
      <c r="I93" s="79"/>
      <c r="J93" s="79"/>
      <c r="K93" s="80"/>
    </row>
    <row r="94" spans="1:11" x14ac:dyDescent="0.25">
      <c r="H94" s="50"/>
      <c r="I94" s="53"/>
      <c r="J94" s="54"/>
      <c r="K94" s="76"/>
    </row>
    <row r="95" spans="1:11" s="10" customFormat="1" x14ac:dyDescent="0.25">
      <c r="A95" s="2"/>
      <c r="B95" s="2"/>
      <c r="C95" s="4"/>
      <c r="D95" s="3"/>
      <c r="E95" s="3"/>
      <c r="F95" s="3"/>
      <c r="G95" s="3"/>
      <c r="H95" s="79"/>
      <c r="I95" s="79"/>
      <c r="J95" s="79"/>
      <c r="K95" s="80"/>
    </row>
    <row r="96" spans="1:11" x14ac:dyDescent="0.25">
      <c r="H96" s="50"/>
      <c r="I96" s="53"/>
      <c r="J96" s="54"/>
      <c r="K96" s="76"/>
    </row>
    <row r="97" spans="1:11" x14ac:dyDescent="0.25">
      <c r="H97" s="50"/>
      <c r="I97" s="50"/>
      <c r="J97" s="51"/>
      <c r="K97" s="76"/>
    </row>
    <row r="98" spans="1:11" s="9" customFormat="1" x14ac:dyDescent="0.25">
      <c r="A98" s="2"/>
      <c r="B98" s="2"/>
      <c r="C98" s="4"/>
      <c r="D98" s="3"/>
      <c r="E98" s="3"/>
      <c r="F98" s="3"/>
      <c r="G98" s="3"/>
      <c r="H98" s="56"/>
      <c r="I98" s="56"/>
      <c r="J98" s="81"/>
      <c r="K98" s="82"/>
    </row>
    <row r="99" spans="1:11" s="9" customFormat="1" x14ac:dyDescent="0.25">
      <c r="A99" s="2"/>
      <c r="B99" s="2"/>
      <c r="C99" s="4"/>
      <c r="D99" s="3"/>
      <c r="E99" s="3"/>
      <c r="F99" s="3"/>
      <c r="G99" s="3"/>
      <c r="H99" s="83"/>
      <c r="I99" s="83"/>
      <c r="J99" s="84"/>
      <c r="K99" s="82"/>
    </row>
    <row r="100" spans="1:11" s="9" customFormat="1" x14ac:dyDescent="0.25">
      <c r="A100" s="2"/>
      <c r="B100" s="2"/>
      <c r="C100" s="4"/>
      <c r="D100" s="3"/>
      <c r="E100" s="3"/>
      <c r="F100" s="3"/>
      <c r="G100" s="3"/>
      <c r="H100" s="56"/>
      <c r="I100" s="56"/>
      <c r="J100" s="81"/>
      <c r="K100" s="82"/>
    </row>
    <row r="101" spans="1:11" s="9" customFormat="1" x14ac:dyDescent="0.25">
      <c r="A101" s="2"/>
      <c r="B101" s="2"/>
      <c r="C101" s="4"/>
      <c r="D101" s="3"/>
      <c r="E101" s="3"/>
      <c r="F101" s="3"/>
      <c r="G101" s="3"/>
      <c r="H101" s="56"/>
      <c r="I101" s="56"/>
      <c r="J101" s="81"/>
      <c r="K101" s="82"/>
    </row>
    <row r="102" spans="1:11" s="9" customFormat="1" ht="6" customHeight="1" x14ac:dyDescent="0.25">
      <c r="A102" s="2"/>
      <c r="B102" s="2"/>
      <c r="C102" s="4"/>
      <c r="D102" s="3"/>
      <c r="E102" s="3"/>
      <c r="F102" s="3"/>
      <c r="G102" s="3"/>
      <c r="H102" s="56"/>
      <c r="I102" s="56"/>
      <c r="J102" s="81"/>
      <c r="K102" s="82"/>
    </row>
    <row r="103" spans="1:11" s="9" customFormat="1" x14ac:dyDescent="0.25">
      <c r="A103" s="2"/>
      <c r="B103" s="2"/>
      <c r="C103" s="4"/>
      <c r="D103" s="3"/>
      <c r="E103" s="3"/>
      <c r="F103" s="3"/>
      <c r="G103" s="3"/>
      <c r="H103" s="56"/>
      <c r="I103" s="56"/>
      <c r="J103" s="81"/>
      <c r="K103" s="82"/>
    </row>
    <row r="104" spans="1:11" s="9" customFormat="1" x14ac:dyDescent="0.25">
      <c r="A104" s="2"/>
      <c r="B104" s="2"/>
      <c r="C104" s="4"/>
      <c r="D104" s="3"/>
      <c r="E104" s="3"/>
      <c r="F104" s="3"/>
      <c r="G104" s="3"/>
      <c r="H104" s="56"/>
      <c r="I104" s="56"/>
      <c r="J104" s="81"/>
      <c r="K104" s="82"/>
    </row>
    <row r="105" spans="1:11" s="9" customFormat="1" x14ac:dyDescent="0.25">
      <c r="A105" s="2"/>
      <c r="B105" s="2"/>
      <c r="C105" s="4"/>
      <c r="D105" s="3"/>
      <c r="E105" s="3"/>
      <c r="F105" s="3"/>
      <c r="G105" s="3"/>
      <c r="H105" s="56"/>
      <c r="I105" s="56"/>
      <c r="J105" s="81"/>
      <c r="K105" s="82"/>
    </row>
    <row r="106" spans="1:11" x14ac:dyDescent="0.25">
      <c r="H106" s="85"/>
      <c r="I106" s="85"/>
      <c r="J106" s="86"/>
      <c r="K106" s="76"/>
    </row>
  </sheetData>
  <mergeCells count="7">
    <mergeCell ref="C51:E51"/>
    <mergeCell ref="C52:E52"/>
    <mergeCell ref="C53:E53"/>
    <mergeCell ref="A2:G2"/>
    <mergeCell ref="A3:G3"/>
    <mergeCell ref="A4:G4"/>
    <mergeCell ref="A6:G6"/>
  </mergeCells>
  <phoneticPr fontId="3" type="noConversion"/>
  <pageMargins left="1.0629921259842521" right="0.51181102362204722" top="0.51181102362204722" bottom="0.6692913385826772" header="0.31496062992125984" footer="0.55118110236220474"/>
  <pageSetup paperSize="9" scale="9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KSS</vt:lpstr>
      <vt:lpstr>KSS!Print_Titles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2014-06-24T15:11:48Z</cp:lastPrinted>
  <dcterms:created xsi:type="dcterms:W3CDTF">2006-11-28T10:12:39Z</dcterms:created>
  <dcterms:modified xsi:type="dcterms:W3CDTF">2018-06-12T13:14:16Z</dcterms:modified>
</cp:coreProperties>
</file>